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ropbox\FuelStat\"/>
    </mc:Choice>
  </mc:AlternateContent>
  <bookViews>
    <workbookView xWindow="0" yWindow="0" windowWidth="21840" windowHeight="12360" activeTab="1"/>
  </bookViews>
  <sheets>
    <sheet name="fuelTab" sheetId="1" r:id="rId1"/>
    <sheet name="Estrazione" sheetId="2" r:id="rId2"/>
  </sheets>
  <calcPr calcId="162913"/>
</workbook>
</file>

<file path=xl/calcChain.xml><?xml version="1.0" encoding="utf-8"?>
<calcChain xmlns="http://schemas.openxmlformats.org/spreadsheetml/2006/main">
  <c r="K4" i="2" l="1"/>
  <c r="K5" i="2"/>
  <c r="K6" i="2"/>
  <c r="K7" i="2"/>
  <c r="K8" i="2"/>
  <c r="K9" i="2"/>
  <c r="K10" i="2"/>
  <c r="K3" i="2" l="1"/>
  <c r="H3" i="2" l="1"/>
  <c r="H4" i="2"/>
  <c r="H5" i="2"/>
  <c r="H6" i="2"/>
  <c r="H7" i="2"/>
  <c r="H8" i="2"/>
  <c r="H9" i="2"/>
  <c r="H10" i="2"/>
  <c r="I1" i="1"/>
  <c r="B9" i="1" l="1"/>
  <c r="B8" i="1"/>
  <c r="B7" i="1"/>
  <c r="C7" i="1" s="1"/>
  <c r="B6" i="1"/>
  <c r="B5" i="1"/>
  <c r="B4" i="1"/>
  <c r="B3" i="1"/>
  <c r="B1" i="1"/>
  <c r="B2" i="1"/>
  <c r="A10" i="2" l="1"/>
  <c r="A5" i="2"/>
  <c r="C8" i="1"/>
  <c r="B9" i="2"/>
  <c r="A9" i="2"/>
  <c r="A3" i="2"/>
  <c r="A4" i="2"/>
  <c r="A6" i="2"/>
  <c r="B8" i="2"/>
  <c r="A8" i="2"/>
  <c r="C5" i="1"/>
  <c r="C6" i="1"/>
  <c r="B7" i="2" s="1"/>
  <c r="A7" i="2"/>
  <c r="D7" i="1"/>
  <c r="D8" i="1"/>
  <c r="D6" i="1"/>
  <c r="E7" i="1"/>
  <c r="C2" i="1"/>
  <c r="B3" i="2" s="1"/>
  <c r="C3" i="1"/>
  <c r="B4" i="2" s="1"/>
  <c r="L4" i="2" s="1"/>
  <c r="C4" i="1"/>
  <c r="C1" i="1"/>
  <c r="B2" i="2" s="1"/>
  <c r="A2" i="2"/>
  <c r="C9" i="1"/>
  <c r="D5" i="1"/>
  <c r="L8" i="2" l="1"/>
  <c r="L9" i="2"/>
  <c r="B10" i="2"/>
  <c r="D8" i="2"/>
  <c r="C6" i="2"/>
  <c r="M6" i="2" s="1"/>
  <c r="B6" i="2"/>
  <c r="L7" i="2" s="1"/>
  <c r="C8" i="2"/>
  <c r="M8" i="2" s="1"/>
  <c r="C7" i="2"/>
  <c r="M7" i="2" s="1"/>
  <c r="C9" i="2"/>
  <c r="M9" i="2" s="1"/>
  <c r="B5" i="2"/>
  <c r="L5" i="2" s="1"/>
  <c r="D9" i="1"/>
  <c r="D4" i="1"/>
  <c r="D2" i="1"/>
  <c r="C3" i="2" s="1"/>
  <c r="M3" i="2" s="1"/>
  <c r="E6" i="1"/>
  <c r="E8" i="1"/>
  <c r="E5" i="1"/>
  <c r="D1" i="1"/>
  <c r="C2" i="2" s="1"/>
  <c r="D3" i="1"/>
  <c r="F7" i="1"/>
  <c r="L10" i="2" l="1"/>
  <c r="L6" i="2"/>
  <c r="C10" i="2"/>
  <c r="M10" i="2" s="1"/>
  <c r="D7" i="2"/>
  <c r="C4" i="2"/>
  <c r="M4" i="2" s="1"/>
  <c r="D9" i="2"/>
  <c r="C5" i="2"/>
  <c r="M5" i="2" s="1"/>
  <c r="D6" i="2"/>
  <c r="E8" i="2"/>
  <c r="N8" i="2" s="1"/>
  <c r="O8" i="2" s="1"/>
  <c r="G7" i="1"/>
  <c r="E3" i="1"/>
  <c r="F5" i="1"/>
  <c r="E4" i="1"/>
  <c r="D5" i="2" s="1"/>
  <c r="E9" i="1"/>
  <c r="E1" i="1"/>
  <c r="D2" i="2" s="1"/>
  <c r="F8" i="1"/>
  <c r="F6" i="1"/>
  <c r="E2" i="1"/>
  <c r="D3" i="2" s="1"/>
  <c r="D10" i="2" l="1"/>
  <c r="E6" i="2"/>
  <c r="N6" i="2" s="1"/>
  <c r="O6" i="2" s="1"/>
  <c r="F8" i="2"/>
  <c r="E7" i="2"/>
  <c r="N7" i="2" s="1"/>
  <c r="O7" i="2" s="1"/>
  <c r="D4" i="2"/>
  <c r="E9" i="2"/>
  <c r="N9" i="2" s="1"/>
  <c r="O9" i="2" s="1"/>
  <c r="F4" i="1"/>
  <c r="F2" i="1"/>
  <c r="E3" i="2" s="1"/>
  <c r="N3" i="2" s="1"/>
  <c r="O3" i="2" s="1"/>
  <c r="G6" i="1"/>
  <c r="G8" i="1"/>
  <c r="F1" i="1"/>
  <c r="E2" i="2" s="1"/>
  <c r="F9" i="1"/>
  <c r="G5" i="1"/>
  <c r="F3" i="1"/>
  <c r="H7" i="1"/>
  <c r="G8" i="2" s="1"/>
  <c r="E10" i="2" l="1"/>
  <c r="N10" i="2" s="1"/>
  <c r="O10" i="2" s="1"/>
  <c r="F9" i="2"/>
  <c r="E5" i="2"/>
  <c r="N5" i="2" s="1"/>
  <c r="O5" i="2" s="1"/>
  <c r="F7" i="2"/>
  <c r="E4" i="2"/>
  <c r="N4" i="2" s="1"/>
  <c r="O4" i="2" s="1"/>
  <c r="F6" i="2"/>
  <c r="I7" i="1"/>
  <c r="I8" i="2" s="1"/>
  <c r="G3" i="1"/>
  <c r="H5" i="1"/>
  <c r="G6" i="2" s="1"/>
  <c r="G9" i="1"/>
  <c r="G1" i="1"/>
  <c r="F2" i="2" s="1"/>
  <c r="H8" i="1"/>
  <c r="G9" i="2" s="1"/>
  <c r="H6" i="1"/>
  <c r="G7" i="2" s="1"/>
  <c r="G2" i="1"/>
  <c r="G4" i="1"/>
  <c r="F5" i="2" l="1"/>
  <c r="F3" i="2"/>
  <c r="F10" i="2"/>
  <c r="F4" i="2"/>
  <c r="P8" i="2"/>
  <c r="H4" i="1"/>
  <c r="G5" i="2" s="1"/>
  <c r="H2" i="1"/>
  <c r="G3" i="2" s="1"/>
  <c r="I6" i="1"/>
  <c r="I7" i="2" s="1"/>
  <c r="I8" i="1"/>
  <c r="I9" i="2" s="1"/>
  <c r="H1" i="1"/>
  <c r="G2" i="2" s="1"/>
  <c r="H9" i="1"/>
  <c r="G10" i="2" s="1"/>
  <c r="I5" i="1"/>
  <c r="I6" i="2" s="1"/>
  <c r="H3" i="1"/>
  <c r="G4" i="2" s="1"/>
  <c r="P6" i="2" l="1"/>
  <c r="P9" i="2"/>
  <c r="P7" i="2"/>
  <c r="I3" i="1"/>
  <c r="I4" i="2" s="1"/>
  <c r="I9" i="1"/>
  <c r="I10" i="2" s="1"/>
  <c r="I2" i="2"/>
  <c r="I2" i="1"/>
  <c r="I3" i="2" s="1"/>
  <c r="I4" i="1"/>
  <c r="I5" i="2" s="1"/>
  <c r="P10" i="2" l="1"/>
  <c r="P3" i="2"/>
  <c r="P5" i="2"/>
  <c r="P4" i="2"/>
  <c r="H2" i="2"/>
</calcChain>
</file>

<file path=xl/sharedStrings.xml><?xml version="1.0" encoding="utf-8"?>
<sst xmlns="http://schemas.openxmlformats.org/spreadsheetml/2006/main" count="18" uniqueCount="18">
  <si>
    <t>_id,distance,liters,cost,cost_liters,note,date,full,vehicle_key</t>
  </si>
  <si>
    <t>1,53250,29.7000007629394,50.0,1.68350160121918,,1396384393820,0,1</t>
  </si>
  <si>
    <t>2,53463,39.0299987792969,66.0,1.69100701808929,,1396816515327,1,1</t>
  </si>
  <si>
    <t>3,53841,43.9500007629395,75.0,1.70648455619812,,1398717407693,1,1</t>
  </si>
  <si>
    <t>4,53952,16.7399997711182,30.0,1.79211473464966,,1398976686412,1,1</t>
  </si>
  <si>
    <t>5,54535,42.3800010681152,72.0,1.69891452789307,,1399667962585,1,1</t>
  </si>
  <si>
    <t>6,54899,16.6499996185303,30.0,1.80180180072784,,1400704859848,0,1</t>
  </si>
  <si>
    <t>7,55006,38.2700004577637,65.0,1.69845831394196,,1401223323732,1,1</t>
  </si>
  <si>
    <t>8,55436,43.1100006103516,80.0,1.85571789741516,,1401741761848,1,1</t>
  </si>
  <si>
    <t>LITRI</t>
  </si>
  <si>
    <t>COSTO</t>
  </si>
  <si>
    <t>DISTANZA</t>
  </si>
  <si>
    <t>€/LITRO</t>
  </si>
  <si>
    <t>PIENO</t>
  </si>
  <si>
    <t>DATA</t>
  </si>
  <si>
    <t>--</t>
  </si>
  <si>
    <t>DATI ORIGINALI</t>
  </si>
  <si>
    <t>CONVERSIONI 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</si>
</sst>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16" fillId="33" borderId="0" xfId="0" applyFont="1" applyFill="1" applyAlignment="1">
      <alignment horizontal="center"/>
    </xf>
    <xf numFmtId="2" fontId="16" fillId="33" borderId="0" xfId="0" applyNumberFormat="1" applyFont="1" applyFill="1" applyAlignment="1">
      <alignment horizontal="center"/>
    </xf>
    <xf numFmtId="0" fontId="16" fillId="33" borderId="0" xfId="0" applyFont="1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16" fillId="34" borderId="0" xfId="0" applyFont="1" applyFill="1" applyAlignment="1">
      <alignment horizontal="center"/>
    </xf>
    <xf numFmtId="0" fontId="16" fillId="34" borderId="0" xfId="0" applyFont="1" applyFill="1" applyAlignment="1">
      <alignment horizontal="center" vertical="center"/>
    </xf>
    <xf numFmtId="14" fontId="0" fillId="34" borderId="0" xfId="0" applyNumberFormat="1" applyFill="1" applyAlignment="1">
      <alignment horizontal="center" vertical="center"/>
    </xf>
    <xf numFmtId="0" fontId="0" fillId="34" borderId="0" xfId="0" quotePrefix="1" applyFill="1" applyAlignment="1">
      <alignment horizontal="center" vertical="center"/>
    </xf>
    <xf numFmtId="2" fontId="0" fillId="34" borderId="0" xfId="0" applyNumberFormat="1" applyFill="1" applyAlignment="1">
      <alignment horizontal="center" vertical="center"/>
    </xf>
    <xf numFmtId="164" fontId="0" fillId="34" borderId="0" xfId="0" applyNumberFormat="1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1" fontId="0" fillId="33" borderId="0" xfId="0" applyNumberFormat="1" applyFill="1" applyAlignment="1">
      <alignment horizontal="center" vertical="center"/>
    </xf>
    <xf numFmtId="0" fontId="18" fillId="33" borderId="0" xfId="0" applyFont="1" applyFill="1" applyAlignment="1">
      <alignment horizontal="center"/>
    </xf>
    <xf numFmtId="0" fontId="18" fillId="34" borderId="0" xfId="0" applyFont="1" applyFill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zoomScaleNormal="100" workbookViewId="0"/>
  </sheetViews>
  <sheetFormatPr defaultRowHeight="15" x14ac:dyDescent="0.25"/>
  <cols>
    <col min="1" max="1" width="63.140625" bestFit="1" customWidth="1"/>
    <col min="2" max="2" width="9.7109375" bestFit="1" customWidth="1"/>
  </cols>
  <sheetData>
    <row r="1" spans="1:9" x14ac:dyDescent="0.25">
      <c r="A1" t="s">
        <v>0</v>
      </c>
      <c r="B1" s="3">
        <f>FIND(",",$A1,1)</f>
        <v>4</v>
      </c>
      <c r="C1" s="3">
        <f>FIND(",",$A$1,B1+1)</f>
        <v>13</v>
      </c>
      <c r="D1" s="3">
        <f t="shared" ref="D1:H1" si="0">FIND(",",$A$1,C1+1)</f>
        <v>20</v>
      </c>
      <c r="E1" s="3">
        <f t="shared" si="0"/>
        <v>25</v>
      </c>
      <c r="F1" s="3">
        <f t="shared" si="0"/>
        <v>37</v>
      </c>
      <c r="G1" s="3">
        <f t="shared" si="0"/>
        <v>42</v>
      </c>
      <c r="H1" s="3">
        <f t="shared" si="0"/>
        <v>47</v>
      </c>
      <c r="I1" s="3">
        <f>FIND(",",$A$1,H1+1)</f>
        <v>52</v>
      </c>
    </row>
    <row r="2" spans="1:9" x14ac:dyDescent="0.25">
      <c r="A2" t="s">
        <v>1</v>
      </c>
      <c r="B2" s="3">
        <f>FIND(",",$A2,1)</f>
        <v>2</v>
      </c>
      <c r="C2" s="3">
        <f>FIND(",",$A2,B2+1)</f>
        <v>8</v>
      </c>
      <c r="D2" s="3">
        <f t="shared" ref="D2:I2" si="1">FIND(",",$A2,C2+1)</f>
        <v>25</v>
      </c>
      <c r="E2" s="3">
        <f t="shared" si="1"/>
        <v>30</v>
      </c>
      <c r="F2" s="3">
        <f t="shared" si="1"/>
        <v>47</v>
      </c>
      <c r="G2" s="3">
        <f t="shared" si="1"/>
        <v>48</v>
      </c>
      <c r="H2" s="3">
        <f t="shared" si="1"/>
        <v>62</v>
      </c>
      <c r="I2" s="3">
        <f t="shared" si="1"/>
        <v>64</v>
      </c>
    </row>
    <row r="3" spans="1:9" x14ac:dyDescent="0.25">
      <c r="A3" t="s">
        <v>2</v>
      </c>
      <c r="B3" s="3">
        <f t="shared" ref="B3:B9" si="2">FIND(",",$A3,1)</f>
        <v>2</v>
      </c>
      <c r="C3" s="3">
        <f>FIND(",",$A3,B3+1)</f>
        <v>8</v>
      </c>
      <c r="D3" s="3">
        <f t="shared" ref="D3:I3" si="3">FIND(",",$A3,C3+1)</f>
        <v>25</v>
      </c>
      <c r="E3" s="3">
        <f t="shared" si="3"/>
        <v>30</v>
      </c>
      <c r="F3" s="3">
        <f t="shared" si="3"/>
        <v>47</v>
      </c>
      <c r="G3" s="3">
        <f t="shared" si="3"/>
        <v>48</v>
      </c>
      <c r="H3" s="3">
        <f t="shared" si="3"/>
        <v>62</v>
      </c>
      <c r="I3" s="3">
        <f t="shared" si="3"/>
        <v>64</v>
      </c>
    </row>
    <row r="4" spans="1:9" x14ac:dyDescent="0.25">
      <c r="A4" t="s">
        <v>3</v>
      </c>
      <c r="B4" s="3">
        <f t="shared" si="2"/>
        <v>2</v>
      </c>
      <c r="C4" s="3">
        <f>FIND(",",$A4,B4+1)</f>
        <v>8</v>
      </c>
      <c r="D4" s="3">
        <f t="shared" ref="D4:I4" si="4">FIND(",",$A4,C4+1)</f>
        <v>25</v>
      </c>
      <c r="E4" s="3">
        <f t="shared" si="4"/>
        <v>30</v>
      </c>
      <c r="F4" s="3">
        <f t="shared" si="4"/>
        <v>47</v>
      </c>
      <c r="G4" s="3">
        <f t="shared" si="4"/>
        <v>48</v>
      </c>
      <c r="H4" s="3">
        <f t="shared" si="4"/>
        <v>62</v>
      </c>
      <c r="I4" s="3">
        <f t="shared" si="4"/>
        <v>64</v>
      </c>
    </row>
    <row r="5" spans="1:9" x14ac:dyDescent="0.25">
      <c r="A5" t="s">
        <v>4</v>
      </c>
      <c r="B5" s="3">
        <f t="shared" si="2"/>
        <v>2</v>
      </c>
      <c r="C5" s="3">
        <f t="shared" ref="C5:I9" si="5">FIND(",",$A5,B5+1)</f>
        <v>8</v>
      </c>
      <c r="D5" s="3">
        <f t="shared" si="5"/>
        <v>25</v>
      </c>
      <c r="E5" s="3">
        <f t="shared" si="5"/>
        <v>30</v>
      </c>
      <c r="F5" s="3">
        <f t="shared" si="5"/>
        <v>47</v>
      </c>
      <c r="G5" s="3">
        <f t="shared" si="5"/>
        <v>48</v>
      </c>
      <c r="H5" s="3">
        <f t="shared" si="5"/>
        <v>62</v>
      </c>
      <c r="I5" s="3">
        <f t="shared" si="5"/>
        <v>64</v>
      </c>
    </row>
    <row r="6" spans="1:9" x14ac:dyDescent="0.25">
      <c r="A6" t="s">
        <v>5</v>
      </c>
      <c r="B6" s="3">
        <f t="shared" si="2"/>
        <v>2</v>
      </c>
      <c r="C6" s="3">
        <f t="shared" si="5"/>
        <v>8</v>
      </c>
      <c r="D6" s="3">
        <f t="shared" si="5"/>
        <v>25</v>
      </c>
      <c r="E6" s="3">
        <f t="shared" si="5"/>
        <v>30</v>
      </c>
      <c r="F6" s="3">
        <f t="shared" si="5"/>
        <v>47</v>
      </c>
      <c r="G6" s="3">
        <f t="shared" si="5"/>
        <v>48</v>
      </c>
      <c r="H6" s="3">
        <f t="shared" si="5"/>
        <v>62</v>
      </c>
      <c r="I6" s="3">
        <f t="shared" si="5"/>
        <v>64</v>
      </c>
    </row>
    <row r="7" spans="1:9" x14ac:dyDescent="0.25">
      <c r="A7" t="s">
        <v>6</v>
      </c>
      <c r="B7" s="3">
        <f t="shared" si="2"/>
        <v>2</v>
      </c>
      <c r="C7" s="3">
        <f t="shared" si="5"/>
        <v>8</v>
      </c>
      <c r="D7" s="3">
        <f t="shared" si="5"/>
        <v>25</v>
      </c>
      <c r="E7" s="3">
        <f t="shared" si="5"/>
        <v>30</v>
      </c>
      <c r="F7" s="3">
        <f t="shared" si="5"/>
        <v>47</v>
      </c>
      <c r="G7" s="3">
        <f t="shared" si="5"/>
        <v>48</v>
      </c>
      <c r="H7" s="3">
        <f t="shared" si="5"/>
        <v>62</v>
      </c>
      <c r="I7" s="3">
        <f t="shared" si="5"/>
        <v>64</v>
      </c>
    </row>
    <row r="8" spans="1:9" x14ac:dyDescent="0.25">
      <c r="A8" t="s">
        <v>7</v>
      </c>
      <c r="B8" s="3">
        <f t="shared" si="2"/>
        <v>2</v>
      </c>
      <c r="C8" s="3">
        <f t="shared" si="5"/>
        <v>8</v>
      </c>
      <c r="D8" s="3">
        <f t="shared" si="5"/>
        <v>25</v>
      </c>
      <c r="E8" s="3">
        <f t="shared" si="5"/>
        <v>30</v>
      </c>
      <c r="F8" s="3">
        <f t="shared" si="5"/>
        <v>47</v>
      </c>
      <c r="G8" s="3">
        <f t="shared" si="5"/>
        <v>48</v>
      </c>
      <c r="H8" s="3">
        <f t="shared" si="5"/>
        <v>62</v>
      </c>
      <c r="I8" s="3">
        <f t="shared" si="5"/>
        <v>64</v>
      </c>
    </row>
    <row r="9" spans="1:9" x14ac:dyDescent="0.25">
      <c r="A9" t="s">
        <v>8</v>
      </c>
      <c r="B9" s="3">
        <f t="shared" si="2"/>
        <v>2</v>
      </c>
      <c r="C9" s="3">
        <f t="shared" si="5"/>
        <v>8</v>
      </c>
      <c r="D9" s="3">
        <f t="shared" si="5"/>
        <v>25</v>
      </c>
      <c r="E9" s="3">
        <f t="shared" si="5"/>
        <v>30</v>
      </c>
      <c r="F9" s="3">
        <f t="shared" si="5"/>
        <v>47</v>
      </c>
      <c r="G9" s="3">
        <f t="shared" si="5"/>
        <v>48</v>
      </c>
      <c r="H9" s="3">
        <f t="shared" si="5"/>
        <v>62</v>
      </c>
      <c r="I9" s="3">
        <f t="shared" si="5"/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D1" workbookViewId="0">
      <selection activeCell="K3" sqref="K3"/>
    </sheetView>
  </sheetViews>
  <sheetFormatPr defaultColWidth="16.7109375" defaultRowHeight="15" x14ac:dyDescent="0.25"/>
  <cols>
    <col min="1" max="1" width="3.7109375" style="1" bestFit="1" customWidth="1"/>
    <col min="2" max="2" width="11.140625" customWidth="1"/>
    <col min="3" max="3" width="20.42578125" customWidth="1"/>
    <col min="4" max="4" width="11.7109375" customWidth="1"/>
    <col min="5" max="5" width="16.7109375" bestFit="1" customWidth="1"/>
    <col min="6" max="6" width="11.7109375" customWidth="1"/>
    <col min="7" max="7" width="16.28515625" style="2" customWidth="1"/>
    <col min="8" max="8" width="11.7109375" style="1" customWidth="1"/>
    <col min="9" max="9" width="12.42578125" style="3" customWidth="1"/>
    <col min="10" max="10" width="9" customWidth="1"/>
    <col min="11" max="11" width="13.140625" style="1" customWidth="1"/>
    <col min="12" max="16" width="13.140625" customWidth="1"/>
  </cols>
  <sheetData>
    <row r="1" spans="1:16" ht="18.75" x14ac:dyDescent="0.3">
      <c r="A1" s="16" t="s">
        <v>16</v>
      </c>
      <c r="B1" s="16"/>
      <c r="C1" s="16"/>
      <c r="D1" s="16"/>
      <c r="E1" s="16"/>
      <c r="F1" s="16"/>
      <c r="G1" s="16"/>
      <c r="H1" s="16"/>
      <c r="I1" s="16"/>
      <c r="K1" s="17" t="s">
        <v>17</v>
      </c>
      <c r="L1" s="17"/>
      <c r="M1" s="17"/>
      <c r="N1" s="17"/>
      <c r="O1" s="17"/>
      <c r="P1" s="17"/>
    </row>
    <row r="2" spans="1:16" x14ac:dyDescent="0.25">
      <c r="A2" s="4" t="str">
        <f>MID(fuelTab!$A1,1,fuelTab!B1-1)</f>
        <v>_id</v>
      </c>
      <c r="B2" s="4" t="str">
        <f>MID(fuelTab!$A1,fuelTab!B1+1,fuelTab!C1-fuelTab!B1-1)</f>
        <v>distance</v>
      </c>
      <c r="C2" s="4" t="str">
        <f>MID(fuelTab!$A1,fuelTab!C1+1,fuelTab!D1-fuelTab!C1-1)</f>
        <v>liters</v>
      </c>
      <c r="D2" s="4" t="str">
        <f>MID(fuelTab!$A1,fuelTab!D1+1,fuelTab!E1-fuelTab!D1-1)</f>
        <v>cost</v>
      </c>
      <c r="E2" s="4" t="str">
        <f>MID(fuelTab!$A1,fuelTab!E1+1,fuelTab!F1-fuelTab!E1-1)</f>
        <v>cost_liters</v>
      </c>
      <c r="F2" s="4" t="str">
        <f>MID(fuelTab!$A1,fuelTab!F1+1,fuelTab!G1-fuelTab!F1-1)</f>
        <v>note</v>
      </c>
      <c r="G2" s="5" t="str">
        <f>MID(fuelTab!$A1,fuelTab!G1+1,fuelTab!H1-fuelTab!G1-1)</f>
        <v>date</v>
      </c>
      <c r="H2" s="4" t="str">
        <f>MID(fuelTab!$A1,fuelTab!H1+1,fuelTab!I1-fuelTab!H1-1)</f>
        <v>full</v>
      </c>
      <c r="I2" s="6" t="str">
        <f>RIGHT(fuelTab!A1,LEN(fuelTab!A1)-fuelTab!I1)</f>
        <v>vehicle_key</v>
      </c>
      <c r="J2" s="3"/>
      <c r="K2" s="9" t="s">
        <v>14</v>
      </c>
      <c r="L2" s="9" t="s">
        <v>11</v>
      </c>
      <c r="M2" s="9" t="s">
        <v>9</v>
      </c>
      <c r="N2" s="9" t="s">
        <v>12</v>
      </c>
      <c r="O2" s="9" t="s">
        <v>10</v>
      </c>
      <c r="P2" s="8" t="s">
        <v>13</v>
      </c>
    </row>
    <row r="3" spans="1:16" x14ac:dyDescent="0.25">
      <c r="A3" s="7">
        <f>VALUE(TRIM(MID(fuelTab!$A2,1,fuelTab!B2-1)))</f>
        <v>1</v>
      </c>
      <c r="B3" s="7">
        <f>VALUE(TRIM(MID(fuelTab!$A2,fuelTab!B2+1,fuelTab!C2-fuelTab!B2-1)))</f>
        <v>53250</v>
      </c>
      <c r="C3" s="7" t="str">
        <f>MID(fuelTab!$A2,fuelTab!C2+1,fuelTab!D2-fuelTab!C2-1)</f>
        <v>29.7000007629394</v>
      </c>
      <c r="D3" s="7" t="str">
        <f>MID(fuelTab!$A2,fuelTab!D2+1,fuelTab!E2-fuelTab!D2-1)</f>
        <v>50.0</v>
      </c>
      <c r="E3" s="7" t="str">
        <f>MID(fuelTab!$A2,fuelTab!E2+1,fuelTab!F2-fuelTab!E2-1)</f>
        <v>1.68350160121918</v>
      </c>
      <c r="F3" s="7" t="str">
        <f>MID(fuelTab!$A2,fuelTab!F2+1,fuelTab!G2-fuelTab!F2-1)</f>
        <v/>
      </c>
      <c r="G3" s="15">
        <f>VALUE(TRIM(MID(fuelTab!$A2,fuelTab!G2+1,fuelTab!H2-fuelTab!G2-1)))</f>
        <v>1396384393820</v>
      </c>
      <c r="H3" s="7">
        <f>VALUE(TRIM(MID(fuelTab!$A2,fuelTab!H2+1,fuelTab!I2-fuelTab!H2-1)))</f>
        <v>0</v>
      </c>
      <c r="I3" s="7" t="str">
        <f>RIGHT(fuelTab!A2,LEN(fuelTab!A2)-fuelTab!I2)</f>
        <v>1</v>
      </c>
      <c r="J3" s="3"/>
      <c r="K3" s="10" t="str">
        <f>TEXT(((((G3/1000)/60)/60)/24)+DATE(1970,1,1)+(2/24),"gg/mm/aaaa")</f>
        <v>01/04/2014</v>
      </c>
      <c r="L3" s="11" t="s">
        <v>15</v>
      </c>
      <c r="M3" s="12">
        <f t="shared" ref="M3:M10" si="0">VALUE(C3)/10000000000000</f>
        <v>29.7000007629394</v>
      </c>
      <c r="N3" s="13">
        <f t="shared" ref="N3:N10" si="1">VALUE(E3)/100000000000000</f>
        <v>1.6835016012191799</v>
      </c>
      <c r="O3" s="12">
        <f>M3*N3</f>
        <v>49.999998840619348</v>
      </c>
      <c r="P3" s="14" t="str">
        <f t="shared" ref="P3:P10" si="2">IF(H3=0,"Parziale","Pieno")</f>
        <v>Parziale</v>
      </c>
    </row>
    <row r="4" spans="1:16" x14ac:dyDescent="0.25">
      <c r="A4" s="7">
        <f>VALUE(TRIM(MID(fuelTab!$A3,1,fuelTab!B3-1)))</f>
        <v>2</v>
      </c>
      <c r="B4" s="7">
        <f>VALUE(TRIM(MID(fuelTab!$A3,fuelTab!B3+1,fuelTab!C3-fuelTab!B3-1)))</f>
        <v>53463</v>
      </c>
      <c r="C4" s="7" t="str">
        <f>MID(fuelTab!$A3,fuelTab!C3+1,fuelTab!D3-fuelTab!C3-1)</f>
        <v>39.0299987792969</v>
      </c>
      <c r="D4" s="7" t="str">
        <f>MID(fuelTab!$A3,fuelTab!D3+1,fuelTab!E3-fuelTab!D3-1)</f>
        <v>66.0</v>
      </c>
      <c r="E4" s="7" t="str">
        <f>MID(fuelTab!$A3,fuelTab!E3+1,fuelTab!F3-fuelTab!E3-1)</f>
        <v>1.69100701808929</v>
      </c>
      <c r="F4" s="7" t="str">
        <f>MID(fuelTab!$A3,fuelTab!F3+1,fuelTab!G3-fuelTab!F3-1)</f>
        <v/>
      </c>
      <c r="G4" s="15">
        <f>VALUE(TRIM(MID(fuelTab!$A3,fuelTab!G3+1,fuelTab!H3-fuelTab!G3-1)))</f>
        <v>1396816515327</v>
      </c>
      <c r="H4" s="7">
        <f>VALUE(TRIM(MID(fuelTab!$A3,fuelTab!H3+1,fuelTab!I3-fuelTab!H3-1)))</f>
        <v>1</v>
      </c>
      <c r="I4" s="7" t="str">
        <f>RIGHT(fuelTab!A3,LEN(fuelTab!A3)-fuelTab!I3)</f>
        <v>1</v>
      </c>
      <c r="J4" s="3"/>
      <c r="K4" s="10" t="str">
        <f t="shared" ref="K4:K10" si="3">TEXT(((((G4/1000)/60)/60)/24)+DATE(1970,1,1)+(2/24),"gg/mm/aaaa")</f>
        <v>06/04/2014</v>
      </c>
      <c r="L4" s="14">
        <f t="shared" ref="L4:L10" si="4">+B4-B3</f>
        <v>213</v>
      </c>
      <c r="M4" s="12">
        <f t="shared" si="0"/>
        <v>39.029998779296903</v>
      </c>
      <c r="N4" s="13">
        <f t="shared" si="1"/>
        <v>1.69100701808929</v>
      </c>
      <c r="O4" s="12">
        <f t="shared" ref="O4:O10" si="5">M4*N4</f>
        <v>66.000001851807482</v>
      </c>
      <c r="P4" s="14" t="str">
        <f t="shared" si="2"/>
        <v>Pieno</v>
      </c>
    </row>
    <row r="5" spans="1:16" x14ac:dyDescent="0.25">
      <c r="A5" s="7">
        <f>VALUE(TRIM(MID(fuelTab!$A4,1,fuelTab!B4-1)))</f>
        <v>3</v>
      </c>
      <c r="B5" s="7">
        <f>VALUE(TRIM(MID(fuelTab!$A4,fuelTab!B4+1,fuelTab!C4-fuelTab!B4-1)))</f>
        <v>53841</v>
      </c>
      <c r="C5" s="7" t="str">
        <f>MID(fuelTab!$A4,fuelTab!C4+1,fuelTab!D4-fuelTab!C4-1)</f>
        <v>43.9500007629395</v>
      </c>
      <c r="D5" s="7" t="str">
        <f>MID(fuelTab!$A4,fuelTab!D4+1,fuelTab!E4-fuelTab!D4-1)</f>
        <v>75.0</v>
      </c>
      <c r="E5" s="7" t="str">
        <f>MID(fuelTab!$A4,fuelTab!E4+1,fuelTab!F4-fuelTab!E4-1)</f>
        <v>1.70648455619812</v>
      </c>
      <c r="F5" s="7" t="str">
        <f>MID(fuelTab!$A4,fuelTab!F4+1,fuelTab!G4-fuelTab!F4-1)</f>
        <v/>
      </c>
      <c r="G5" s="15">
        <f>VALUE(TRIM(MID(fuelTab!$A4,fuelTab!G4+1,fuelTab!H4-fuelTab!G4-1)))</f>
        <v>1398717407693</v>
      </c>
      <c r="H5" s="7">
        <f>VALUE(TRIM(MID(fuelTab!$A4,fuelTab!H4+1,fuelTab!I4-fuelTab!H4-1)))</f>
        <v>1</v>
      </c>
      <c r="I5" s="7" t="str">
        <f>RIGHT(fuelTab!A4,LEN(fuelTab!A4)-fuelTab!I4)</f>
        <v>1</v>
      </c>
      <c r="J5" s="3"/>
      <c r="K5" s="10" t="str">
        <f t="shared" si="3"/>
        <v>28/04/2014</v>
      </c>
      <c r="L5" s="14">
        <f t="shared" si="4"/>
        <v>378</v>
      </c>
      <c r="M5" s="12">
        <f t="shared" si="0"/>
        <v>43.950000762939503</v>
      </c>
      <c r="N5" s="13">
        <f t="shared" si="1"/>
        <v>1.7064845561981199</v>
      </c>
      <c r="O5" s="12">
        <f t="shared" si="5"/>
        <v>74.999997546851844</v>
      </c>
      <c r="P5" s="14" t="str">
        <f t="shared" si="2"/>
        <v>Pieno</v>
      </c>
    </row>
    <row r="6" spans="1:16" x14ac:dyDescent="0.25">
      <c r="A6" s="7">
        <f>VALUE(TRIM(MID(fuelTab!$A5,1,fuelTab!B5-1)))</f>
        <v>4</v>
      </c>
      <c r="B6" s="7">
        <f>VALUE(TRIM(MID(fuelTab!$A5,fuelTab!B5+1,fuelTab!C5-fuelTab!B5-1)))</f>
        <v>53952</v>
      </c>
      <c r="C6" s="7" t="str">
        <f>MID(fuelTab!$A5,fuelTab!C5+1,fuelTab!D5-fuelTab!C5-1)</f>
        <v>16.7399997711182</v>
      </c>
      <c r="D6" s="7" t="str">
        <f>MID(fuelTab!$A5,fuelTab!D5+1,fuelTab!E5-fuelTab!D5-1)</f>
        <v>30.0</v>
      </c>
      <c r="E6" s="7" t="str">
        <f>MID(fuelTab!$A5,fuelTab!E5+1,fuelTab!F5-fuelTab!E5-1)</f>
        <v>1.79211473464966</v>
      </c>
      <c r="F6" s="7" t="str">
        <f>MID(fuelTab!$A5,fuelTab!F5+1,fuelTab!G5-fuelTab!F5-1)</f>
        <v/>
      </c>
      <c r="G6" s="15">
        <f>VALUE(TRIM(MID(fuelTab!$A5,fuelTab!G5+1,fuelTab!H5-fuelTab!G5-1)))</f>
        <v>1398976686412</v>
      </c>
      <c r="H6" s="7">
        <f>VALUE(TRIM(MID(fuelTab!$A5,fuelTab!H5+1,fuelTab!I5-fuelTab!H5-1)))</f>
        <v>1</v>
      </c>
      <c r="I6" s="7" t="str">
        <f>RIGHT(fuelTab!A5,LEN(fuelTab!A5)-fuelTab!I5)</f>
        <v>1</v>
      </c>
      <c r="J6" s="3"/>
      <c r="K6" s="10" t="str">
        <f t="shared" si="3"/>
        <v>01/05/2014</v>
      </c>
      <c r="L6" s="14">
        <f t="shared" si="4"/>
        <v>111</v>
      </c>
      <c r="M6" s="12">
        <f t="shared" si="0"/>
        <v>16.7399997711182</v>
      </c>
      <c r="N6" s="13">
        <f t="shared" si="1"/>
        <v>1.79211473464966</v>
      </c>
      <c r="O6" s="12">
        <f t="shared" si="5"/>
        <v>30.00000024785286</v>
      </c>
      <c r="P6" s="14" t="str">
        <f t="shared" si="2"/>
        <v>Pieno</v>
      </c>
    </row>
    <row r="7" spans="1:16" x14ac:dyDescent="0.25">
      <c r="A7" s="7">
        <f>VALUE(TRIM(MID(fuelTab!$A6,1,fuelTab!B6-1)))</f>
        <v>5</v>
      </c>
      <c r="B7" s="7">
        <f>VALUE(TRIM(MID(fuelTab!$A6,fuelTab!B6+1,fuelTab!C6-fuelTab!B6-1)))</f>
        <v>54535</v>
      </c>
      <c r="C7" s="7" t="str">
        <f>MID(fuelTab!$A6,fuelTab!C6+1,fuelTab!D6-fuelTab!C6-1)</f>
        <v>42.3800010681152</v>
      </c>
      <c r="D7" s="7" t="str">
        <f>MID(fuelTab!$A6,fuelTab!D6+1,fuelTab!E6-fuelTab!D6-1)</f>
        <v>72.0</v>
      </c>
      <c r="E7" s="7" t="str">
        <f>MID(fuelTab!$A6,fuelTab!E6+1,fuelTab!F6-fuelTab!E6-1)</f>
        <v>1.69891452789307</v>
      </c>
      <c r="F7" s="7" t="str">
        <f>MID(fuelTab!$A6,fuelTab!F6+1,fuelTab!G6-fuelTab!F6-1)</f>
        <v/>
      </c>
      <c r="G7" s="15">
        <f>VALUE(TRIM(MID(fuelTab!$A6,fuelTab!G6+1,fuelTab!H6-fuelTab!G6-1)))</f>
        <v>1399667962585</v>
      </c>
      <c r="H7" s="7">
        <f>VALUE(TRIM(MID(fuelTab!$A6,fuelTab!H6+1,fuelTab!I6-fuelTab!H6-1)))</f>
        <v>1</v>
      </c>
      <c r="I7" s="7" t="str">
        <f>RIGHT(fuelTab!A6,LEN(fuelTab!A6)-fuelTab!I6)</f>
        <v>1</v>
      </c>
      <c r="J7" s="3"/>
      <c r="K7" s="10" t="str">
        <f t="shared" si="3"/>
        <v>09/05/2014</v>
      </c>
      <c r="L7" s="14">
        <f t="shared" si="4"/>
        <v>583</v>
      </c>
      <c r="M7" s="12">
        <f t="shared" si="0"/>
        <v>42.380001068115199</v>
      </c>
      <c r="N7" s="13">
        <f t="shared" si="1"/>
        <v>1.69891452789307</v>
      </c>
      <c r="O7" s="12">
        <f t="shared" si="5"/>
        <v>71.999999506744729</v>
      </c>
      <c r="P7" s="14" t="str">
        <f t="shared" si="2"/>
        <v>Pieno</v>
      </c>
    </row>
    <row r="8" spans="1:16" x14ac:dyDescent="0.25">
      <c r="A8" s="7">
        <f>VALUE(TRIM(MID(fuelTab!$A7,1,fuelTab!B7-1)))</f>
        <v>6</v>
      </c>
      <c r="B8" s="7">
        <f>VALUE(TRIM(MID(fuelTab!$A7,fuelTab!B7+1,fuelTab!C7-fuelTab!B7-1)))</f>
        <v>54899</v>
      </c>
      <c r="C8" s="7" t="str">
        <f>MID(fuelTab!$A7,fuelTab!C7+1,fuelTab!D7-fuelTab!C7-1)</f>
        <v>16.6499996185303</v>
      </c>
      <c r="D8" s="7" t="str">
        <f>MID(fuelTab!$A7,fuelTab!D7+1,fuelTab!E7-fuelTab!D7-1)</f>
        <v>30.0</v>
      </c>
      <c r="E8" s="7" t="str">
        <f>MID(fuelTab!$A7,fuelTab!E7+1,fuelTab!F7-fuelTab!E7-1)</f>
        <v>1.80180180072784</v>
      </c>
      <c r="F8" s="7" t="str">
        <f>MID(fuelTab!$A7,fuelTab!F7+1,fuelTab!G7-fuelTab!F7-1)</f>
        <v/>
      </c>
      <c r="G8" s="15">
        <f>VALUE(TRIM(MID(fuelTab!$A7,fuelTab!G7+1,fuelTab!H7-fuelTab!G7-1)))</f>
        <v>1400704859848</v>
      </c>
      <c r="H8" s="7">
        <f>VALUE(TRIM(MID(fuelTab!$A7,fuelTab!H7+1,fuelTab!I7-fuelTab!H7-1)))</f>
        <v>0</v>
      </c>
      <c r="I8" s="7" t="str">
        <f>RIGHT(fuelTab!A7,LEN(fuelTab!A7)-fuelTab!I7)</f>
        <v>1</v>
      </c>
      <c r="J8" s="3"/>
      <c r="K8" s="10" t="str">
        <f t="shared" si="3"/>
        <v>21/05/2014</v>
      </c>
      <c r="L8" s="14">
        <f t="shared" si="4"/>
        <v>364</v>
      </c>
      <c r="M8" s="12">
        <f t="shared" si="0"/>
        <v>16.649999618530298</v>
      </c>
      <c r="N8" s="13">
        <f t="shared" si="1"/>
        <v>1.80180180072784</v>
      </c>
      <c r="O8" s="12">
        <f t="shared" si="5"/>
        <v>29.999999294785741</v>
      </c>
      <c r="P8" s="14" t="str">
        <f t="shared" si="2"/>
        <v>Parziale</v>
      </c>
    </row>
    <row r="9" spans="1:16" x14ac:dyDescent="0.25">
      <c r="A9" s="7">
        <f>VALUE(TRIM(MID(fuelTab!$A8,1,fuelTab!B8-1)))</f>
        <v>7</v>
      </c>
      <c r="B9" s="7">
        <f>VALUE(TRIM(MID(fuelTab!$A8,fuelTab!B8+1,fuelTab!C8-fuelTab!B8-1)))</f>
        <v>55006</v>
      </c>
      <c r="C9" s="7" t="str">
        <f>MID(fuelTab!$A8,fuelTab!C8+1,fuelTab!D8-fuelTab!C8-1)</f>
        <v>38.2700004577637</v>
      </c>
      <c r="D9" s="7" t="str">
        <f>MID(fuelTab!$A8,fuelTab!D8+1,fuelTab!E8-fuelTab!D8-1)</f>
        <v>65.0</v>
      </c>
      <c r="E9" s="7" t="str">
        <f>MID(fuelTab!$A8,fuelTab!E8+1,fuelTab!F8-fuelTab!E8-1)</f>
        <v>1.69845831394196</v>
      </c>
      <c r="F9" s="7" t="str">
        <f>MID(fuelTab!$A8,fuelTab!F8+1,fuelTab!G8-fuelTab!F8-1)</f>
        <v/>
      </c>
      <c r="G9" s="15">
        <f>VALUE(TRIM(MID(fuelTab!$A8,fuelTab!G8+1,fuelTab!H8-fuelTab!G8-1)))</f>
        <v>1401223323732</v>
      </c>
      <c r="H9" s="7">
        <f>VALUE(TRIM(MID(fuelTab!$A8,fuelTab!H8+1,fuelTab!I8-fuelTab!H8-1)))</f>
        <v>1</v>
      </c>
      <c r="I9" s="7" t="str">
        <f>RIGHT(fuelTab!A8,LEN(fuelTab!A8)-fuelTab!I8)</f>
        <v>1</v>
      </c>
      <c r="J9" s="3"/>
      <c r="K9" s="10" t="str">
        <f t="shared" si="3"/>
        <v>27/05/2014</v>
      </c>
      <c r="L9" s="14">
        <f t="shared" si="4"/>
        <v>107</v>
      </c>
      <c r="M9" s="12">
        <f t="shared" si="0"/>
        <v>38.2700004577637</v>
      </c>
      <c r="N9" s="13">
        <f t="shared" si="1"/>
        <v>1.69845831394196</v>
      </c>
      <c r="O9" s="12">
        <f t="shared" si="5"/>
        <v>65.000000452051367</v>
      </c>
      <c r="P9" s="14" t="str">
        <f t="shared" si="2"/>
        <v>Pieno</v>
      </c>
    </row>
    <row r="10" spans="1:16" x14ac:dyDescent="0.25">
      <c r="A10" s="7">
        <f>VALUE(TRIM(MID(fuelTab!$A9,1,fuelTab!B9-1)))</f>
        <v>8</v>
      </c>
      <c r="B10" s="7">
        <f>VALUE(TRIM(MID(fuelTab!$A9,fuelTab!B9+1,fuelTab!C9-fuelTab!B9-1)))</f>
        <v>55436</v>
      </c>
      <c r="C10" s="7" t="str">
        <f>MID(fuelTab!$A9,fuelTab!C9+1,fuelTab!D9-fuelTab!C9-1)</f>
        <v>43.1100006103516</v>
      </c>
      <c r="D10" s="7" t="str">
        <f>MID(fuelTab!$A9,fuelTab!D9+1,fuelTab!E9-fuelTab!D9-1)</f>
        <v>80.0</v>
      </c>
      <c r="E10" s="7" t="str">
        <f>MID(fuelTab!$A9,fuelTab!E9+1,fuelTab!F9-fuelTab!E9-1)</f>
        <v>1.85571789741516</v>
      </c>
      <c r="F10" s="7" t="str">
        <f>MID(fuelTab!$A9,fuelTab!F9+1,fuelTab!G9-fuelTab!F9-1)</f>
        <v/>
      </c>
      <c r="G10" s="15">
        <f>VALUE(TRIM(MID(fuelTab!$A9,fuelTab!G9+1,fuelTab!H9-fuelTab!G9-1)))</f>
        <v>1401741761848</v>
      </c>
      <c r="H10" s="7">
        <f>VALUE(TRIM(MID(fuelTab!$A9,fuelTab!H9+1,fuelTab!I9-fuelTab!H9-1)))</f>
        <v>1</v>
      </c>
      <c r="I10" s="7" t="str">
        <f>RIGHT(fuelTab!A9,LEN(fuelTab!A9)-fuelTab!I9)</f>
        <v>1</v>
      </c>
      <c r="J10" s="3"/>
      <c r="K10" s="10" t="str">
        <f t="shared" si="3"/>
        <v>02/06/2014</v>
      </c>
      <c r="L10" s="14">
        <f t="shared" si="4"/>
        <v>430</v>
      </c>
      <c r="M10" s="12">
        <f t="shared" si="0"/>
        <v>43.110000610351598</v>
      </c>
      <c r="N10" s="13">
        <f t="shared" si="1"/>
        <v>1.85571789741516</v>
      </c>
      <c r="O10" s="12">
        <f t="shared" si="5"/>
        <v>79.999999690207929</v>
      </c>
      <c r="P10" s="14" t="str">
        <f t="shared" si="2"/>
        <v>Pieno</v>
      </c>
    </row>
  </sheetData>
  <mergeCells count="2">
    <mergeCell ref="A1:I1"/>
    <mergeCell ref="K1:P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fuelTab</vt:lpstr>
      <vt:lpstr>Estrazione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</dc:creator>
  <cp:lastModifiedBy>Utente Windows</cp:lastModifiedBy>
  <dcterms:created xsi:type="dcterms:W3CDTF">2017-05-25T23:14:15Z</dcterms:created>
  <dcterms:modified xsi:type="dcterms:W3CDTF">2017-05-27T14:19:06Z</dcterms:modified>
</cp:coreProperties>
</file>